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OCIAAL\ONDERWIJS\KINDEROPVANG_EN_VVE\Subsidieregelingen vanaf 2018\Subsidieregeling 2022\"/>
    </mc:Choice>
  </mc:AlternateContent>
  <xr:revisionPtr revIDLastSave="0" documentId="8_{0FA70ABC-3547-437C-AD39-C623D8630861}" xr6:coauthVersionLast="47" xr6:coauthVersionMax="47" xr10:uidLastSave="{00000000-0000-0000-0000-000000000000}"/>
  <bookViews>
    <workbookView xWindow="-120" yWindow="-120" windowWidth="23280" windowHeight="12600" xr2:uid="{1C3D8669-7C1C-4301-9ED0-4D88EFF3DEB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1" l="1"/>
  <c r="I18" i="1"/>
  <c r="O54" i="1"/>
  <c r="M54" i="1"/>
  <c r="O53" i="1"/>
  <c r="M53" i="1"/>
  <c r="O52" i="1"/>
  <c r="M52" i="1"/>
  <c r="O51" i="1"/>
  <c r="M51" i="1"/>
  <c r="M50" i="1"/>
  <c r="O50" i="1"/>
  <c r="O49" i="1"/>
  <c r="M49" i="1"/>
  <c r="D49" i="1"/>
  <c r="M48" i="1"/>
  <c r="O36" i="1"/>
  <c r="M36" i="1"/>
  <c r="O35" i="1"/>
  <c r="M35" i="1"/>
  <c r="O34" i="1"/>
  <c r="M34" i="1"/>
  <c r="D34" i="1"/>
  <c r="O33" i="1"/>
  <c r="M33" i="1"/>
  <c r="O32" i="1"/>
  <c r="M32" i="1"/>
  <c r="O31" i="1"/>
  <c r="M31" i="1"/>
  <c r="D31" i="1"/>
  <c r="O30" i="1"/>
  <c r="M30" i="1"/>
  <c r="O17" i="1"/>
  <c r="M17" i="1"/>
  <c r="O16" i="1"/>
  <c r="M16" i="1"/>
  <c r="O15" i="1"/>
  <c r="M15" i="1"/>
  <c r="O14" i="1"/>
  <c r="M14" i="1"/>
  <c r="O13" i="1"/>
  <c r="M13" i="1"/>
  <c r="D13" i="1"/>
  <c r="O12" i="1"/>
  <c r="M12" i="1"/>
  <c r="O11" i="1"/>
  <c r="M11" i="1"/>
  <c r="O18" i="1" l="1"/>
  <c r="O19" i="1" s="1"/>
  <c r="D10" i="1" s="1"/>
  <c r="D11" i="1" s="1"/>
  <c r="D16" i="1" s="1"/>
  <c r="D17" i="1"/>
  <c r="O37" i="1"/>
  <c r="O38" i="1" s="1"/>
  <c r="D33" i="1" s="1"/>
  <c r="D36" i="1" s="1"/>
  <c r="I55" i="1"/>
  <c r="D52" i="1" s="1"/>
  <c r="O48" i="1"/>
  <c r="O55" i="1" s="1"/>
  <c r="O56" i="1" l="1"/>
  <c r="D19" i="1"/>
  <c r="D46" i="1" l="1"/>
  <c r="D47" i="1" s="1"/>
  <c r="D51" i="1" s="1"/>
  <c r="D54" i="1" s="1"/>
</calcChain>
</file>

<file path=xl/sharedStrings.xml><?xml version="1.0" encoding="utf-8"?>
<sst xmlns="http://schemas.openxmlformats.org/spreadsheetml/2006/main" count="103" uniqueCount="49">
  <si>
    <t>Categorie 3</t>
  </si>
  <si>
    <t>Reguliere peuteropvang (geen VVE/ geen KOT)</t>
  </si>
  <si>
    <t>2 dagdelen gesubsidieerd door gemeente, rekening houdend met eigen bijdrage ouders</t>
  </si>
  <si>
    <t>Belastingjaar 2022</t>
  </si>
  <si>
    <t>aantal ouders</t>
  </si>
  <si>
    <t>Toetsingsinkomen</t>
  </si>
  <si>
    <t>uurtarief</t>
  </si>
  <si>
    <t>kinderopvangtoeslag</t>
  </si>
  <si>
    <t>ouderbijdrage</t>
  </si>
  <si>
    <t>gemiddelde ouderbijdrage</t>
  </si>
  <si>
    <t>Maximum uur-tarief Kinderopvangtoeslag</t>
  </si>
  <si>
    <t xml:space="preserve">van </t>
  </si>
  <si>
    <t>tot</t>
  </si>
  <si>
    <t xml:space="preserve">af: </t>
  </si>
  <si>
    <t>Ouderbijdrage per uur (op basis van indeling in de tabel)</t>
  </si>
  <si>
    <t>door organisatie in te vullen</t>
  </si>
  <si>
    <t>€</t>
  </si>
  <si>
    <t xml:space="preserve">lager dan </t>
  </si>
  <si>
    <t>2 dagdelen x 4 uur x 40 weken =</t>
  </si>
  <si>
    <t>uur</t>
  </si>
  <si>
    <t>Bijdrage gemeente Leusden per kindplaats</t>
  </si>
  <si>
    <t>aantal kindplaatsen</t>
  </si>
  <si>
    <t>en hoger</t>
  </si>
  <si>
    <t>Totaal aantal kindplekken:</t>
  </si>
  <si>
    <t>Categorie 2</t>
  </si>
  <si>
    <t>VVE met Kinderopvangtoeslag</t>
  </si>
  <si>
    <t>2 dagdelen gesubsidieerd door gemeente, rekening houdend met KOT en eigen bijdrage ouders</t>
  </si>
  <si>
    <t>Maximum uur-tarief Kinderopvangtoeslag + opslag vve</t>
  </si>
  <si>
    <t>Inkomenscategorie is niet bekend bij de organisaties</t>
  </si>
  <si>
    <t>Kinderopvangtoeslag (op basis van indeling in de tabel)</t>
  </si>
  <si>
    <t>4 dagdelen x 4 uur x 40 weken =</t>
  </si>
  <si>
    <t>Bijdrage gemeente Leusden per vve-kindplaats (4 dagdelen)</t>
  </si>
  <si>
    <t>Totale subsidie categorie 2</t>
  </si>
  <si>
    <t>Categorie 4</t>
  </si>
  <si>
    <t>VVE  zonder Kinderopvangtoeslag</t>
  </si>
  <si>
    <t>Maximum uur-tarief Kinderopvangtoeslag + 1,- euro opslag</t>
  </si>
  <si>
    <t>gemeentelijke bijdrage</t>
  </si>
  <si>
    <t>Totale subsidie categorie 4</t>
  </si>
  <si>
    <t>Subsidieaanvraag Peuteropvang en voorschoolse educatie 2022</t>
  </si>
  <si>
    <t>oranje = in te vullen door de subsidieaanvrager</t>
  </si>
  <si>
    <t>Totale subsidieaanvraag categorie 3</t>
  </si>
  <si>
    <t>Gemeentelijke bijdrage = vve-opslag</t>
  </si>
  <si>
    <t xml:space="preserve">Inzet PBM-er  voorschoolse educatie </t>
  </si>
  <si>
    <t xml:space="preserve">Subtotaal </t>
  </si>
  <si>
    <t>Aantal peuters voorschoolse educatie op 1 januari 2022</t>
  </si>
  <si>
    <t>Wettelijk verplichte 10 uur</t>
  </si>
  <si>
    <t>Uurtarief</t>
  </si>
  <si>
    <t>4 dagdelen gesubsidieerd door gemeente, rekening houdend met eigen bijdrage ouders</t>
  </si>
  <si>
    <t>PBM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</si>
</sst>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€&quot;\ #,##0;[Red]&quot;€&quot;\ \-#,##0"/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  <numFmt numFmtId="165" formatCode="0.0%"/>
    <numFmt numFmtId="166" formatCode="_ &quot;€&quot;\ * #,##0_ ;_ &quot;€&quot;\ * \-#,##0_ ;_ &quot;€&quot;\ * &quot;-&quot;??_ ;_ @_ "/>
    <numFmt numFmtId="167" formatCode="0.0"/>
    <numFmt numFmtId="168" formatCode="&quot;€&quot;\ #,##0"/>
    <numFmt numFmtId="169" formatCode="_ &quot;€&quot;\ * #,##0.0_ ;_ &quot;€&quot;\ * \-#,##0.0_ ;_ &quot;€&quot;\ * &quot;-&quot;??_ ;_ @_ 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1" xfId="0" applyBorder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4" fontId="0" fillId="0" borderId="0" xfId="0" applyNumberFormat="1"/>
    <xf numFmtId="164" fontId="0" fillId="2" borderId="2" xfId="0" applyNumberFormat="1" applyFill="1" applyBorder="1"/>
    <xf numFmtId="165" fontId="0" fillId="0" borderId="0" xfId="0" applyNumberFormat="1"/>
    <xf numFmtId="44" fontId="0" fillId="0" borderId="0" xfId="0" applyNumberFormat="1"/>
    <xf numFmtId="0" fontId="0" fillId="0" borderId="0" xfId="0" applyAlignment="1">
      <alignment horizontal="right"/>
    </xf>
    <xf numFmtId="164" fontId="0" fillId="4" borderId="3" xfId="0" applyNumberFormat="1" applyFill="1" applyBorder="1"/>
    <xf numFmtId="0" fontId="6" fillId="0" borderId="0" xfId="0" applyFont="1" applyAlignment="1">
      <alignment horizontal="center"/>
    </xf>
    <xf numFmtId="3" fontId="0" fillId="0" borderId="0" xfId="0" applyNumberFormat="1"/>
    <xf numFmtId="164" fontId="0" fillId="0" borderId="4" xfId="0" applyNumberFormat="1" applyBorder="1"/>
    <xf numFmtId="1" fontId="0" fillId="0" borderId="4" xfId="0" applyNumberFormat="1" applyBorder="1" applyProtection="1">
      <protection locked="0"/>
    </xf>
    <xf numFmtId="1" fontId="0" fillId="0" borderId="0" xfId="0" applyNumberFormat="1"/>
    <xf numFmtId="166" fontId="7" fillId="0" borderId="0" xfId="0" applyNumberFormat="1" applyFont="1" applyAlignment="1">
      <alignment horizontal="right" wrapText="1"/>
    </xf>
    <xf numFmtId="164" fontId="0" fillId="0" borderId="0" xfId="0" applyNumberFormat="1"/>
    <xf numFmtId="8" fontId="7" fillId="0" borderId="0" xfId="0" applyNumberFormat="1" applyFont="1" applyAlignment="1">
      <alignment vertical="center" wrapText="1"/>
    </xf>
    <xf numFmtId="167" fontId="0" fillId="0" borderId="0" xfId="0" applyNumberFormat="1"/>
    <xf numFmtId="0" fontId="0" fillId="0" borderId="4" xfId="0" applyBorder="1"/>
    <xf numFmtId="166" fontId="7" fillId="0" borderId="0" xfId="0" applyNumberFormat="1" applyFont="1" applyAlignment="1">
      <alignment horizontal="right"/>
    </xf>
    <xf numFmtId="164" fontId="0" fillId="0" borderId="5" xfId="0" applyNumberFormat="1" applyBorder="1"/>
    <xf numFmtId="166" fontId="0" fillId="0" borderId="4" xfId="0" applyNumberFormat="1" applyBorder="1"/>
    <xf numFmtId="1" fontId="0" fillId="0" borderId="4" xfId="0" applyNumberFormat="1" applyBorder="1"/>
    <xf numFmtId="0" fontId="0" fillId="0" borderId="2" xfId="0" applyBorder="1"/>
    <xf numFmtId="168" fontId="0" fillId="2" borderId="1" xfId="0" applyNumberFormat="1" applyFill="1" applyBorder="1"/>
    <xf numFmtId="44" fontId="0" fillId="3" borderId="0" xfId="0" applyNumberFormat="1" applyFill="1"/>
    <xf numFmtId="0" fontId="0" fillId="3" borderId="0" xfId="0" quotePrefix="1" applyFill="1"/>
    <xf numFmtId="0" fontId="0" fillId="0" borderId="0" xfId="0" quotePrefix="1"/>
    <xf numFmtId="44" fontId="2" fillId="0" borderId="0" xfId="0" applyNumberFormat="1" applyFont="1"/>
    <xf numFmtId="164" fontId="0" fillId="0" borderId="3" xfId="0" applyNumberFormat="1" applyBorder="1" applyProtection="1">
      <protection locked="0"/>
    </xf>
    <xf numFmtId="10" fontId="0" fillId="0" borderId="0" xfId="0" applyNumberFormat="1"/>
    <xf numFmtId="0" fontId="0" fillId="0" borderId="4" xfId="0" applyBorder="1" applyProtection="1">
      <protection locked="0"/>
    </xf>
    <xf numFmtId="8" fontId="0" fillId="0" borderId="0" xfId="0" applyNumberFormat="1"/>
    <xf numFmtId="168" fontId="2" fillId="2" borderId="1" xfId="0" applyNumberFormat="1" applyFont="1" applyFill="1" applyBorder="1"/>
    <xf numFmtId="169" fontId="0" fillId="0" borderId="0" xfId="0" applyNumberFormat="1"/>
    <xf numFmtId="1" fontId="0" fillId="0" borderId="0" xfId="0" applyNumberFormat="1" applyProtection="1">
      <protection locked="0"/>
    </xf>
    <xf numFmtId="164" fontId="2" fillId="2" borderId="1" xfId="0" applyNumberFormat="1" applyFont="1" applyFill="1" applyBorder="1"/>
    <xf numFmtId="166" fontId="2" fillId="0" borderId="0" xfId="0" applyNumberFormat="1" applyFont="1"/>
    <xf numFmtId="166" fontId="0" fillId="0" borderId="0" xfId="0" applyNumberFormat="1"/>
    <xf numFmtId="166" fontId="1" fillId="0" borderId="0" xfId="0" applyNumberFormat="1" applyFont="1"/>
    <xf numFmtId="0" fontId="8" fillId="0" borderId="0" xfId="0" applyFont="1" applyAlignment="1">
      <alignment horizontal="left" vertical="center" wrapText="1" indent="2"/>
    </xf>
    <xf numFmtId="6" fontId="8" fillId="0" borderId="0" xfId="0" applyNumberFormat="1" applyFont="1" applyAlignment="1">
      <alignment horizontal="left" vertical="center" wrapText="1" indent="2"/>
    </xf>
    <xf numFmtId="0" fontId="7" fillId="0" borderId="0" xfId="0" applyFont="1" applyAlignment="1">
      <alignment horizontal="left" vertical="center" wrapText="1" indent="3"/>
    </xf>
    <xf numFmtId="8" fontId="7" fillId="0" borderId="0" xfId="0" applyNumberFormat="1" applyFont="1" applyAlignment="1">
      <alignment horizontal="left" vertical="center" wrapText="1" indent="3"/>
    </xf>
    <xf numFmtId="6" fontId="8" fillId="0" borderId="0" xfId="0" applyNumberFormat="1" applyFont="1" applyAlignment="1">
      <alignment horizontal="left" vertical="center" wrapText="1"/>
    </xf>
    <xf numFmtId="6" fontId="8" fillId="0" borderId="0" xfId="0" applyNumberFormat="1" applyFont="1" applyAlignment="1">
      <alignment horizontal="right" vertical="center" wrapText="1"/>
    </xf>
    <xf numFmtId="1" fontId="2" fillId="0" borderId="0" xfId="0" applyNumberFormat="1" applyFont="1"/>
    <xf numFmtId="0" fontId="1" fillId="0" borderId="0" xfId="0" applyFont="1"/>
    <xf numFmtId="44" fontId="10" fillId="0" borderId="0" xfId="0" applyNumberFormat="1" applyFont="1"/>
    <xf numFmtId="0" fontId="11" fillId="0" borderId="0" xfId="0" applyFont="1"/>
    <xf numFmtId="44" fontId="1" fillId="0" borderId="0" xfId="0" applyNumberFormat="1" applyFont="1"/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vertical="top" wrapText="1"/>
    </xf>
    <xf numFmtId="0" fontId="3" fillId="2" borderId="0" xfId="0" applyFont="1" applyFill="1"/>
    <xf numFmtId="0" fontId="0" fillId="5" borderId="0" xfId="0" applyFill="1" applyAlignment="1">
      <alignment horizontal="left" vertical="top"/>
    </xf>
    <xf numFmtId="1" fontId="0" fillId="0" borderId="0" xfId="0" applyNumberFormat="1" applyBorder="1" applyProtection="1">
      <protection locked="0"/>
    </xf>
    <xf numFmtId="1" fontId="0" fillId="0" borderId="0" xfId="0" applyNumberFormat="1" applyBorder="1"/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/>
    </xf>
    <xf numFmtId="1" fontId="0" fillId="5" borderId="4" xfId="0" applyNumberFormat="1" applyFill="1" applyBorder="1" applyProtection="1">
      <protection locked="0"/>
    </xf>
    <xf numFmtId="0" fontId="0" fillId="0" borderId="0" xfId="0" applyFill="1"/>
    <xf numFmtId="0" fontId="5" fillId="0" borderId="0" xfId="0" applyFont="1" applyAlignment="1">
      <alignment vertical="top" wrapText="1"/>
    </xf>
    <xf numFmtId="1" fontId="0" fillId="5" borderId="0" xfId="0" applyNumberFormat="1" applyFill="1" applyProtection="1">
      <protection locked="0"/>
    </xf>
    <xf numFmtId="44" fontId="0" fillId="0" borderId="0" xfId="0" applyNumberFormat="1" applyFill="1"/>
    <xf numFmtId="0" fontId="0" fillId="5" borderId="0" xfId="0" applyFill="1"/>
    <xf numFmtId="0" fontId="7" fillId="0" borderId="0" xfId="0" applyFont="1" applyAlignment="1">
      <alignment horizontal="left" vertical="center" indent="5"/>
    </xf>
    <xf numFmtId="166" fontId="0" fillId="0" borderId="0" xfId="0" applyNumberFormat="1" applyFont="1"/>
    <xf numFmtId="166" fontId="0" fillId="0" borderId="1" xfId="0" applyNumberFormat="1" applyBorder="1"/>
    <xf numFmtId="166" fontId="9" fillId="0" borderId="0" xfId="0" applyNumberFormat="1" applyFont="1" applyBorder="1"/>
    <xf numFmtId="44" fontId="0" fillId="0" borderId="1" xfId="0" applyNumberFormat="1" applyBorder="1"/>
    <xf numFmtId="1" fontId="0" fillId="5" borderId="0" xfId="0" applyNumberFormat="1" applyFill="1"/>
    <xf numFmtId="0" fontId="12" fillId="0" borderId="0" xfId="0" applyFont="1" applyAlignment="1">
      <alignment vertical="center"/>
    </xf>
    <xf numFmtId="0" fontId="5" fillId="0" borderId="0" xfId="0" applyFont="1" applyAlignment="1">
      <alignment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51C0-84D8-432F-AC07-8A7CEB86FE80}">
  <dimension ref="A1:P81"/>
  <sheetViews>
    <sheetView tabSelected="1" zoomScale="75" zoomScaleNormal="75" workbookViewId="0">
      <selection activeCell="G62" sqref="G62"/>
    </sheetView>
  </sheetViews>
  <sheetFormatPr defaultRowHeight="15" x14ac:dyDescent="0.25"/>
  <cols>
    <col min="2" max="2" width="17.5703125" customWidth="1"/>
    <col min="3" max="3" width="51.140625" customWidth="1"/>
    <col min="4" max="4" width="19.42578125" customWidth="1"/>
    <col min="8" max="8" width="26" customWidth="1"/>
    <col min="9" max="9" width="17.5703125" customWidth="1"/>
    <col min="10" max="10" width="14.28515625" customWidth="1"/>
    <col min="11" max="11" width="13.42578125" customWidth="1"/>
    <col min="13" max="13" width="22" customWidth="1"/>
    <col min="14" max="14" width="18.140625" customWidth="1"/>
    <col min="15" max="15" width="24.85546875" customWidth="1"/>
  </cols>
  <sheetData>
    <row r="1" spans="1:16" s="2" customFormat="1" ht="18.75" x14ac:dyDescent="0.3">
      <c r="A1" s="61" t="s">
        <v>38</v>
      </c>
      <c r="D1" s="1"/>
    </row>
    <row r="2" spans="1:16" x14ac:dyDescent="0.25">
      <c r="A2" s="3"/>
    </row>
    <row r="3" spans="1:16" s="73" customFormat="1" x14ac:dyDescent="0.25">
      <c r="A3" s="62" t="s">
        <v>39</v>
      </c>
    </row>
    <row r="4" spans="1:16" x14ac:dyDescent="0.25">
      <c r="A4" s="67"/>
    </row>
    <row r="5" spans="1:16" ht="15.75" thickBot="1" x14ac:dyDescent="0.3">
      <c r="A5" s="4"/>
      <c r="B5" s="4" t="s">
        <v>0</v>
      </c>
      <c r="C5" s="4" t="s">
        <v>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5.75" thickBot="1" x14ac:dyDescent="0.3">
      <c r="A6" s="3"/>
      <c r="I6" s="6"/>
    </row>
    <row r="7" spans="1:16" x14ac:dyDescent="0.25">
      <c r="A7" s="3"/>
      <c r="B7" s="7" t="s">
        <v>2</v>
      </c>
      <c r="J7" s="65" t="s">
        <v>3</v>
      </c>
      <c r="K7" s="66"/>
      <c r="L7" s="8"/>
      <c r="M7" s="8"/>
      <c r="N7" s="8"/>
    </row>
    <row r="8" spans="1:16" ht="16.5" customHeight="1" x14ac:dyDescent="0.25">
      <c r="A8" s="3"/>
      <c r="I8" s="9" t="s">
        <v>4</v>
      </c>
      <c r="J8" s="81" t="s">
        <v>5</v>
      </c>
      <c r="K8" s="81"/>
      <c r="L8" s="10" t="s">
        <v>6</v>
      </c>
      <c r="M8" s="10" t="s">
        <v>7</v>
      </c>
      <c r="N8" s="10" t="s">
        <v>8</v>
      </c>
      <c r="O8" s="70" t="s">
        <v>9</v>
      </c>
    </row>
    <row r="9" spans="1:16" x14ac:dyDescent="0.25">
      <c r="A9" s="3"/>
      <c r="C9" s="11" t="s">
        <v>10</v>
      </c>
      <c r="D9" s="12">
        <v>8.5</v>
      </c>
      <c r="E9" s="13"/>
      <c r="H9" s="14"/>
      <c r="J9" s="9" t="s">
        <v>11</v>
      </c>
      <c r="K9" s="9" t="s">
        <v>12</v>
      </c>
      <c r="L9" s="9"/>
      <c r="M9" s="9"/>
      <c r="N9" s="9"/>
    </row>
    <row r="10" spans="1:16" x14ac:dyDescent="0.25">
      <c r="A10" s="3"/>
      <c r="B10" s="15" t="s">
        <v>13</v>
      </c>
      <c r="C10" t="s">
        <v>14</v>
      </c>
      <c r="D10" s="16" t="e">
        <f>O19</f>
        <v>#DIV/0!</v>
      </c>
      <c r="E10" t="s">
        <v>15</v>
      </c>
      <c r="H10" s="14"/>
      <c r="J10" s="17" t="s">
        <v>16</v>
      </c>
      <c r="K10" s="17" t="s">
        <v>16</v>
      </c>
      <c r="L10" s="17" t="s">
        <v>16</v>
      </c>
      <c r="M10" s="17" t="s">
        <v>16</v>
      </c>
      <c r="N10" s="17" t="s">
        <v>16</v>
      </c>
      <c r="P10" s="18"/>
    </row>
    <row r="11" spans="1:16" x14ac:dyDescent="0.25">
      <c r="A11" s="3"/>
      <c r="D11" s="19" t="e">
        <f>D9-D10</f>
        <v>#DIV/0!</v>
      </c>
      <c r="G11" s="63"/>
      <c r="H11" s="21"/>
      <c r="I11" s="68"/>
      <c r="J11" s="22" t="s">
        <v>17</v>
      </c>
      <c r="K11" s="22">
        <v>20584</v>
      </c>
      <c r="L11" s="14">
        <v>8.5</v>
      </c>
      <c r="M11" s="23">
        <f>L11-N11</f>
        <v>8.16</v>
      </c>
      <c r="N11" s="24">
        <v>0.34</v>
      </c>
      <c r="O11" s="25">
        <f t="shared" ref="O11:O17" si="0">I11*N11</f>
        <v>0</v>
      </c>
      <c r="P11" s="18"/>
    </row>
    <row r="12" spans="1:16" x14ac:dyDescent="0.25">
      <c r="A12" s="3"/>
      <c r="G12" s="63"/>
      <c r="H12" s="21"/>
      <c r="I12" s="68"/>
      <c r="J12" s="22">
        <v>20585</v>
      </c>
      <c r="K12" s="22">
        <v>31648</v>
      </c>
      <c r="L12" s="14">
        <v>8.5</v>
      </c>
      <c r="M12" s="23">
        <f>L12-N12</f>
        <v>8.07</v>
      </c>
      <c r="N12" s="24">
        <v>0.43</v>
      </c>
      <c r="O12" s="25">
        <f t="shared" si="0"/>
        <v>0</v>
      </c>
    </row>
    <row r="13" spans="1:16" x14ac:dyDescent="0.25">
      <c r="C13" s="14" t="s">
        <v>18</v>
      </c>
      <c r="D13" s="26">
        <f>2*4*40</f>
        <v>320</v>
      </c>
      <c r="E13" t="s">
        <v>19</v>
      </c>
      <c r="G13" s="63"/>
      <c r="H13" s="21"/>
      <c r="I13" s="68"/>
      <c r="J13" s="27">
        <v>31649</v>
      </c>
      <c r="K13" s="22">
        <v>43550</v>
      </c>
      <c r="L13" s="14">
        <v>8.5</v>
      </c>
      <c r="M13" s="23">
        <f t="shared" ref="M13:M17" si="1">L13-N13</f>
        <v>7.58</v>
      </c>
      <c r="N13" s="24">
        <v>0.92</v>
      </c>
      <c r="O13" s="25">
        <f t="shared" si="0"/>
        <v>0</v>
      </c>
    </row>
    <row r="14" spans="1:16" x14ac:dyDescent="0.25">
      <c r="D14" s="28"/>
      <c r="G14" s="63"/>
      <c r="H14" s="21"/>
      <c r="I14" s="68"/>
      <c r="J14" s="22">
        <v>43551</v>
      </c>
      <c r="K14" s="22">
        <v>59235</v>
      </c>
      <c r="L14" s="14">
        <v>8.5</v>
      </c>
      <c r="M14" s="23">
        <f t="shared" si="1"/>
        <v>7.0600000000000005</v>
      </c>
      <c r="N14" s="24">
        <v>1.44</v>
      </c>
      <c r="O14" s="25">
        <f t="shared" si="0"/>
        <v>0</v>
      </c>
    </row>
    <row r="15" spans="1:16" x14ac:dyDescent="0.25">
      <c r="G15" s="63"/>
      <c r="H15" s="21"/>
      <c r="I15" s="68"/>
      <c r="J15" s="22">
        <v>59236</v>
      </c>
      <c r="K15" s="22">
        <v>85146</v>
      </c>
      <c r="L15" s="14">
        <v>8.5</v>
      </c>
      <c r="M15" s="23">
        <f t="shared" si="1"/>
        <v>6</v>
      </c>
      <c r="N15" s="24">
        <v>2.5</v>
      </c>
      <c r="O15" s="25">
        <f t="shared" si="0"/>
        <v>0</v>
      </c>
    </row>
    <row r="16" spans="1:16" x14ac:dyDescent="0.25">
      <c r="C16" s="14" t="s">
        <v>20</v>
      </c>
      <c r="D16" s="29" t="e">
        <f>D11*D13</f>
        <v>#DIV/0!</v>
      </c>
      <c r="G16" s="63"/>
      <c r="H16" s="21"/>
      <c r="I16" s="68"/>
      <c r="J16" s="22">
        <v>85147</v>
      </c>
      <c r="K16" s="22">
        <v>117989</v>
      </c>
      <c r="L16" s="14">
        <v>8.5</v>
      </c>
      <c r="M16" s="23">
        <f t="shared" si="1"/>
        <v>4.26</v>
      </c>
      <c r="N16" s="24">
        <v>4.24</v>
      </c>
      <c r="O16" s="25">
        <f t="shared" si="0"/>
        <v>0</v>
      </c>
    </row>
    <row r="17" spans="1:16" x14ac:dyDescent="0.25">
      <c r="C17" t="s">
        <v>21</v>
      </c>
      <c r="D17" s="30">
        <f>I18</f>
        <v>0</v>
      </c>
      <c r="G17" s="63"/>
      <c r="H17" s="21"/>
      <c r="I17" s="68"/>
      <c r="J17" s="22">
        <v>117990</v>
      </c>
      <c r="K17" s="22" t="s">
        <v>22</v>
      </c>
      <c r="L17" s="14">
        <v>8.5</v>
      </c>
      <c r="M17" s="23">
        <f t="shared" si="1"/>
        <v>2.8600000000000003</v>
      </c>
      <c r="N17" s="24">
        <v>5.64</v>
      </c>
      <c r="O17" s="25">
        <f t="shared" si="0"/>
        <v>0</v>
      </c>
    </row>
    <row r="18" spans="1:16" ht="15.75" thickBot="1" x14ac:dyDescent="0.3">
      <c r="D18" s="31"/>
      <c r="G18" s="64"/>
      <c r="H18" t="s">
        <v>23</v>
      </c>
      <c r="I18" s="21">
        <f>SUM(I11:I17)</f>
        <v>0</v>
      </c>
      <c r="O18" s="25">
        <f>O11+O12+O13+O14+O15+O16+O17</f>
        <v>0</v>
      </c>
    </row>
    <row r="19" spans="1:16" ht="15.75" thickBot="1" x14ac:dyDescent="0.3">
      <c r="C19" s="3" t="s">
        <v>40</v>
      </c>
      <c r="D19" s="32" t="e">
        <f>D16*D17</f>
        <v>#DIV/0!</v>
      </c>
      <c r="L19" s="14"/>
      <c r="M19" t="s">
        <v>9</v>
      </c>
      <c r="O19" s="78" t="e">
        <f>O18/I18</f>
        <v>#DIV/0!</v>
      </c>
    </row>
    <row r="20" spans="1:16" x14ac:dyDescent="0.25">
      <c r="C20" s="15"/>
      <c r="D20" s="14"/>
      <c r="I20" s="69"/>
    </row>
    <row r="21" spans="1:16" x14ac:dyDescent="0.25">
      <c r="I21" s="69"/>
    </row>
    <row r="22" spans="1:16" x14ac:dyDescent="0.25">
      <c r="A22" s="5"/>
      <c r="B22" s="4" t="s">
        <v>24</v>
      </c>
      <c r="C22" s="4" t="s">
        <v>25</v>
      </c>
      <c r="D22" s="33"/>
      <c r="E22" s="5"/>
      <c r="F22" s="5"/>
      <c r="G22" s="5"/>
      <c r="H22" s="34"/>
      <c r="I22" s="33"/>
      <c r="J22" s="5"/>
      <c r="K22" s="34"/>
      <c r="L22" s="5"/>
      <c r="M22" s="5"/>
      <c r="N22" s="5"/>
      <c r="O22" s="5"/>
      <c r="P22" s="5"/>
    </row>
    <row r="23" spans="1:16" x14ac:dyDescent="0.25">
      <c r="D23" s="14"/>
      <c r="H23" s="35"/>
      <c r="I23" s="14"/>
    </row>
    <row r="24" spans="1:16" ht="15.75" thickBot="1" x14ac:dyDescent="0.3">
      <c r="B24" s="7" t="s">
        <v>26</v>
      </c>
      <c r="G24" s="14"/>
      <c r="K24" s="36"/>
    </row>
    <row r="25" spans="1:16" ht="15.75" thickBot="1" x14ac:dyDescent="0.3">
      <c r="D25" s="14"/>
      <c r="I25" s="6"/>
    </row>
    <row r="26" spans="1:16" x14ac:dyDescent="0.25">
      <c r="A26" s="3"/>
      <c r="C26" s="11" t="s">
        <v>27</v>
      </c>
      <c r="D26" s="12">
        <v>9.5</v>
      </c>
      <c r="E26" s="13"/>
      <c r="J26" s="65" t="s">
        <v>3</v>
      </c>
      <c r="K26" s="66"/>
      <c r="L26" s="8"/>
      <c r="M26" s="8"/>
      <c r="N26" s="8"/>
    </row>
    <row r="27" spans="1:16" ht="30" x14ac:dyDescent="0.25">
      <c r="A27" s="3"/>
      <c r="B27" s="15" t="s">
        <v>13</v>
      </c>
      <c r="C27" t="s">
        <v>14</v>
      </c>
      <c r="D27" s="37">
        <v>0</v>
      </c>
      <c r="E27" t="s">
        <v>28</v>
      </c>
      <c r="I27" s="9" t="s">
        <v>4</v>
      </c>
      <c r="J27" s="81" t="s">
        <v>5</v>
      </c>
      <c r="K27" s="81"/>
      <c r="L27" s="10" t="s">
        <v>6</v>
      </c>
      <c r="M27" s="10" t="s">
        <v>7</v>
      </c>
      <c r="N27" s="10" t="s">
        <v>8</v>
      </c>
      <c r="O27" s="9" t="s">
        <v>9</v>
      </c>
      <c r="P27" s="10"/>
    </row>
    <row r="28" spans="1:16" x14ac:dyDescent="0.25">
      <c r="A28" s="3"/>
      <c r="B28" s="15" t="s">
        <v>13</v>
      </c>
      <c r="C28" t="s">
        <v>29</v>
      </c>
      <c r="D28" s="37">
        <v>8.5</v>
      </c>
      <c r="E28" t="s">
        <v>28</v>
      </c>
      <c r="H28" s="14"/>
      <c r="J28" s="9" t="s">
        <v>11</v>
      </c>
      <c r="K28" s="9" t="s">
        <v>12</v>
      </c>
      <c r="L28" s="9"/>
      <c r="M28" s="9"/>
      <c r="N28" s="9"/>
    </row>
    <row r="29" spans="1:16" x14ac:dyDescent="0.25">
      <c r="A29" s="3"/>
      <c r="C29" t="s">
        <v>41</v>
      </c>
      <c r="D29" s="19">
        <v>1</v>
      </c>
      <c r="E29" s="38"/>
      <c r="H29" s="14"/>
      <c r="J29" s="17" t="s">
        <v>16</v>
      </c>
      <c r="K29" s="17" t="s">
        <v>16</v>
      </c>
      <c r="L29" s="17" t="s">
        <v>16</v>
      </c>
      <c r="M29" s="17" t="s">
        <v>16</v>
      </c>
      <c r="N29" s="17" t="s">
        <v>16</v>
      </c>
    </row>
    <row r="30" spans="1:16" x14ac:dyDescent="0.25">
      <c r="A30" s="3"/>
      <c r="H30" s="14"/>
      <c r="I30" s="39"/>
      <c r="J30" s="22" t="s">
        <v>17</v>
      </c>
      <c r="K30" s="22">
        <v>20584</v>
      </c>
      <c r="L30" s="14">
        <v>8.5</v>
      </c>
      <c r="M30" s="23">
        <f>L30-N30</f>
        <v>8.16</v>
      </c>
      <c r="N30" s="24">
        <v>0.34</v>
      </c>
      <c r="O30" s="40">
        <f t="shared" ref="O30:O36" si="2">I30*N30</f>
        <v>0</v>
      </c>
    </row>
    <row r="31" spans="1:16" x14ac:dyDescent="0.25">
      <c r="C31" s="14" t="s">
        <v>30</v>
      </c>
      <c r="D31" s="26">
        <f>4*4*40</f>
        <v>640</v>
      </c>
      <c r="E31" t="s">
        <v>19</v>
      </c>
      <c r="I31" s="39"/>
      <c r="J31" s="22">
        <v>20585</v>
      </c>
      <c r="K31" s="22">
        <v>31648</v>
      </c>
      <c r="L31" s="14">
        <v>8.5</v>
      </c>
      <c r="M31" s="23">
        <f>L31-N31</f>
        <v>8.07</v>
      </c>
      <c r="N31" s="24">
        <v>0.43</v>
      </c>
      <c r="O31" s="40">
        <f t="shared" si="2"/>
        <v>0</v>
      </c>
    </row>
    <row r="32" spans="1:16" x14ac:dyDescent="0.25">
      <c r="C32" s="14"/>
      <c r="I32" s="20"/>
      <c r="J32" s="27">
        <v>31649</v>
      </c>
      <c r="K32" s="22">
        <v>43550</v>
      </c>
      <c r="L32" s="14">
        <v>8.5</v>
      </c>
      <c r="M32" s="23">
        <f t="shared" ref="M32:M36" si="3">L32-N32</f>
        <v>7.58</v>
      </c>
      <c r="N32" s="24">
        <v>0.92</v>
      </c>
      <c r="O32" s="40">
        <f t="shared" si="2"/>
        <v>0</v>
      </c>
    </row>
    <row r="33" spans="1:16" x14ac:dyDescent="0.25">
      <c r="C33" s="14" t="s">
        <v>31</v>
      </c>
      <c r="D33" s="23">
        <f>D29*D31</f>
        <v>640</v>
      </c>
      <c r="I33" s="20"/>
      <c r="J33" s="22">
        <v>43551</v>
      </c>
      <c r="K33" s="22">
        <v>59235</v>
      </c>
      <c r="L33" s="14">
        <v>8.5</v>
      </c>
      <c r="M33" s="23">
        <f t="shared" si="3"/>
        <v>7.0600000000000005</v>
      </c>
      <c r="N33" s="24">
        <v>1.44</v>
      </c>
      <c r="O33" s="40">
        <f t="shared" si="2"/>
        <v>0</v>
      </c>
    </row>
    <row r="34" spans="1:16" x14ac:dyDescent="0.25">
      <c r="C34" s="14" t="s">
        <v>21</v>
      </c>
      <c r="D34" s="21">
        <f>I37</f>
        <v>0</v>
      </c>
      <c r="I34" s="39"/>
      <c r="J34" s="22">
        <v>59236</v>
      </c>
      <c r="K34" s="22">
        <v>85146</v>
      </c>
      <c r="L34" s="14">
        <v>8.5</v>
      </c>
      <c r="M34" s="23">
        <f t="shared" si="3"/>
        <v>6</v>
      </c>
      <c r="N34" s="24">
        <v>2.5</v>
      </c>
      <c r="O34" s="40">
        <f t="shared" si="2"/>
        <v>0</v>
      </c>
    </row>
    <row r="35" spans="1:16" ht="15.75" thickBot="1" x14ac:dyDescent="0.3">
      <c r="A35" s="3"/>
      <c r="B35" s="7"/>
      <c r="I35" s="39"/>
      <c r="J35" s="22">
        <v>85147</v>
      </c>
      <c r="K35" s="22">
        <v>117989</v>
      </c>
      <c r="L35" s="14">
        <v>8.5</v>
      </c>
      <c r="M35" s="23">
        <f t="shared" si="3"/>
        <v>4.26</v>
      </c>
      <c r="N35" s="24">
        <v>4.24</v>
      </c>
      <c r="O35" s="40">
        <f t="shared" si="2"/>
        <v>0</v>
      </c>
    </row>
    <row r="36" spans="1:16" ht="15.75" thickBot="1" x14ac:dyDescent="0.3">
      <c r="A36" s="3"/>
      <c r="C36" s="36" t="s">
        <v>32</v>
      </c>
      <c r="D36" s="41">
        <f>D33*D34</f>
        <v>0</v>
      </c>
      <c r="I36" s="39"/>
      <c r="J36" s="22">
        <v>117990</v>
      </c>
      <c r="K36" s="22" t="s">
        <v>22</v>
      </c>
      <c r="L36" s="14">
        <v>8.5</v>
      </c>
      <c r="M36" s="23">
        <f t="shared" si="3"/>
        <v>2.8600000000000003</v>
      </c>
      <c r="N36" s="24">
        <v>5.64</v>
      </c>
      <c r="O36" s="40">
        <f t="shared" si="2"/>
        <v>0</v>
      </c>
    </row>
    <row r="37" spans="1:16" ht="15.75" thickBot="1" x14ac:dyDescent="0.3">
      <c r="A37" s="3"/>
      <c r="C37" s="11"/>
      <c r="D37" s="23"/>
      <c r="E37" s="38"/>
      <c r="H37" t="s">
        <v>23</v>
      </c>
      <c r="I37" s="71"/>
      <c r="O37" s="40">
        <f>O30+O31+O32+O33+O34+O35+O36</f>
        <v>0</v>
      </c>
    </row>
    <row r="38" spans="1:16" ht="15.75" thickBot="1" x14ac:dyDescent="0.3">
      <c r="C38" s="42"/>
      <c r="I38" s="69"/>
      <c r="M38" t="s">
        <v>9</v>
      </c>
      <c r="O38" s="78" t="e">
        <f>O37/I37</f>
        <v>#DIV/0!</v>
      </c>
    </row>
    <row r="39" spans="1:16" x14ac:dyDescent="0.25">
      <c r="D39" s="14"/>
      <c r="I39" s="72"/>
    </row>
    <row r="40" spans="1:16" x14ac:dyDescent="0.25">
      <c r="C40" s="14"/>
      <c r="D40" s="14"/>
    </row>
    <row r="41" spans="1:16" x14ac:dyDescent="0.25">
      <c r="A41" s="5"/>
      <c r="B41" s="4" t="s">
        <v>33</v>
      </c>
      <c r="C41" s="4" t="s">
        <v>34</v>
      </c>
      <c r="D41" s="3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.75" thickBot="1" x14ac:dyDescent="0.3">
      <c r="D42" s="14"/>
    </row>
    <row r="43" spans="1:16" ht="15.75" thickBot="1" x14ac:dyDescent="0.3">
      <c r="B43" s="7" t="s">
        <v>47</v>
      </c>
      <c r="G43" s="14"/>
      <c r="I43" s="6"/>
      <c r="K43" s="36"/>
    </row>
    <row r="44" spans="1:16" x14ac:dyDescent="0.25">
      <c r="D44" s="14"/>
      <c r="J44" s="65" t="s">
        <v>3</v>
      </c>
      <c r="K44" s="8"/>
      <c r="L44" s="8"/>
      <c r="M44" s="8"/>
      <c r="N44" s="8"/>
    </row>
    <row r="45" spans="1:16" ht="18.75" customHeight="1" x14ac:dyDescent="0.25">
      <c r="A45" s="3"/>
      <c r="C45" s="11" t="s">
        <v>35</v>
      </c>
      <c r="D45" s="12">
        <v>9.5</v>
      </c>
      <c r="E45" s="13"/>
      <c r="I45" s="9" t="s">
        <v>4</v>
      </c>
      <c r="J45" s="81" t="s">
        <v>5</v>
      </c>
      <c r="K45" s="81"/>
      <c r="L45" s="10" t="s">
        <v>6</v>
      </c>
      <c r="M45" s="10" t="s">
        <v>7</v>
      </c>
      <c r="N45" s="10" t="s">
        <v>8</v>
      </c>
      <c r="O45" s="9" t="s">
        <v>9</v>
      </c>
    </row>
    <row r="46" spans="1:16" x14ac:dyDescent="0.25">
      <c r="A46" s="3"/>
      <c r="B46" s="15" t="s">
        <v>13</v>
      </c>
      <c r="C46" t="s">
        <v>14</v>
      </c>
      <c r="D46" s="37" t="e">
        <f>O56</f>
        <v>#DIV/0!</v>
      </c>
      <c r="E46" t="s">
        <v>15</v>
      </c>
      <c r="H46" s="14"/>
      <c r="J46" s="9" t="s">
        <v>11</v>
      </c>
      <c r="K46" s="9" t="s">
        <v>12</v>
      </c>
      <c r="L46" s="9"/>
      <c r="M46" s="9"/>
      <c r="N46" s="9"/>
    </row>
    <row r="47" spans="1:16" x14ac:dyDescent="0.25">
      <c r="A47" s="3"/>
      <c r="C47" t="s">
        <v>36</v>
      </c>
      <c r="D47" s="19" t="e">
        <f>D45-D46</f>
        <v>#DIV/0!</v>
      </c>
      <c r="H47" s="14"/>
      <c r="J47" s="17" t="s">
        <v>16</v>
      </c>
      <c r="K47" s="17" t="s">
        <v>16</v>
      </c>
      <c r="L47" s="17" t="s">
        <v>16</v>
      </c>
      <c r="M47" s="17" t="s">
        <v>16</v>
      </c>
      <c r="N47" s="17" t="s">
        <v>16</v>
      </c>
    </row>
    <row r="48" spans="1:16" x14ac:dyDescent="0.25">
      <c r="A48" s="3"/>
      <c r="G48" s="43"/>
      <c r="H48" s="21"/>
      <c r="I48" s="68"/>
      <c r="J48" s="22" t="s">
        <v>17</v>
      </c>
      <c r="K48" s="22">
        <v>20584</v>
      </c>
      <c r="L48" s="14">
        <v>8.5</v>
      </c>
      <c r="M48" s="23">
        <f>L48-N48</f>
        <v>8.16</v>
      </c>
      <c r="N48" s="24">
        <v>0.34</v>
      </c>
      <c r="O48" s="40">
        <f>I48*N48</f>
        <v>0</v>
      </c>
    </row>
    <row r="49" spans="1:16" x14ac:dyDescent="0.25">
      <c r="C49" s="14" t="s">
        <v>30</v>
      </c>
      <c r="D49" s="26">
        <f>4*4*40</f>
        <v>640</v>
      </c>
      <c r="E49" t="s">
        <v>19</v>
      </c>
      <c r="G49" s="43"/>
      <c r="H49" s="21"/>
      <c r="I49" s="68"/>
      <c r="J49" s="22">
        <v>20585</v>
      </c>
      <c r="K49" s="22">
        <v>31648</v>
      </c>
      <c r="L49" s="14">
        <v>8.5</v>
      </c>
      <c r="M49" s="23">
        <f>L49-N49</f>
        <v>8.07</v>
      </c>
      <c r="N49" s="24">
        <v>0.43</v>
      </c>
      <c r="O49" s="40">
        <f t="shared" ref="O49:O54" si="4">I49*N49</f>
        <v>0</v>
      </c>
    </row>
    <row r="50" spans="1:16" x14ac:dyDescent="0.25">
      <c r="C50" s="14"/>
      <c r="G50" s="43"/>
      <c r="H50" s="21"/>
      <c r="I50" s="68"/>
      <c r="J50" s="27">
        <v>31649</v>
      </c>
      <c r="K50" s="22">
        <v>43550</v>
      </c>
      <c r="L50" s="14">
        <v>8.5</v>
      </c>
      <c r="M50" s="23">
        <f t="shared" ref="M50:M54" si="5">L50-N50</f>
        <v>7.58</v>
      </c>
      <c r="N50" s="24">
        <v>0.92</v>
      </c>
      <c r="O50" s="40">
        <f t="shared" si="4"/>
        <v>0</v>
      </c>
    </row>
    <row r="51" spans="1:16" x14ac:dyDescent="0.25">
      <c r="C51" s="14" t="s">
        <v>31</v>
      </c>
      <c r="D51" s="23" t="e">
        <f>D47*D49</f>
        <v>#DIV/0!</v>
      </c>
      <c r="G51" s="43"/>
      <c r="H51" s="21"/>
      <c r="I51" s="68"/>
      <c r="J51" s="22">
        <v>43551</v>
      </c>
      <c r="K51" s="22">
        <v>59235</v>
      </c>
      <c r="L51" s="14">
        <v>8.5</v>
      </c>
      <c r="M51" s="23">
        <f t="shared" si="5"/>
        <v>7.0600000000000005</v>
      </c>
      <c r="N51" s="24">
        <v>1.44</v>
      </c>
      <c r="O51" s="40">
        <f t="shared" si="4"/>
        <v>0</v>
      </c>
    </row>
    <row r="52" spans="1:16" x14ac:dyDescent="0.25">
      <c r="C52" s="14" t="s">
        <v>21</v>
      </c>
      <c r="D52" s="21">
        <f>I55</f>
        <v>0</v>
      </c>
      <c r="G52" s="43"/>
      <c r="I52" s="68"/>
      <c r="J52" s="22">
        <v>59236</v>
      </c>
      <c r="K52" s="22">
        <v>85146</v>
      </c>
      <c r="L52" s="14">
        <v>8.5</v>
      </c>
      <c r="M52" s="23">
        <f t="shared" si="5"/>
        <v>6</v>
      </c>
      <c r="N52" s="24">
        <v>2.5</v>
      </c>
      <c r="O52" s="40">
        <f t="shared" si="4"/>
        <v>0</v>
      </c>
    </row>
    <row r="53" spans="1:16" ht="15.75" thickBot="1" x14ac:dyDescent="0.3">
      <c r="A53" s="3"/>
      <c r="B53" s="7"/>
      <c r="G53" s="43"/>
      <c r="I53" s="68"/>
      <c r="J53" s="22">
        <v>85147</v>
      </c>
      <c r="K53" s="22">
        <v>117989</v>
      </c>
      <c r="L53" s="14">
        <v>8.5</v>
      </c>
      <c r="M53" s="23">
        <f t="shared" si="5"/>
        <v>4.26</v>
      </c>
      <c r="N53" s="24">
        <v>4.24</v>
      </c>
      <c r="O53" s="40">
        <f t="shared" si="4"/>
        <v>0</v>
      </c>
    </row>
    <row r="54" spans="1:16" ht="15.75" thickBot="1" x14ac:dyDescent="0.3">
      <c r="A54" s="3"/>
      <c r="C54" s="36" t="s">
        <v>37</v>
      </c>
      <c r="D54" s="44" t="e">
        <f>D51*D52</f>
        <v>#DIV/0!</v>
      </c>
      <c r="G54" s="43"/>
      <c r="I54" s="68"/>
      <c r="J54" s="22">
        <v>117990</v>
      </c>
      <c r="K54" s="22" t="s">
        <v>22</v>
      </c>
      <c r="L54" s="14">
        <v>8.5</v>
      </c>
      <c r="M54" s="23">
        <f t="shared" si="5"/>
        <v>2.8600000000000003</v>
      </c>
      <c r="N54" s="24">
        <v>5.64</v>
      </c>
      <c r="O54" s="40">
        <f t="shared" si="4"/>
        <v>0</v>
      </c>
    </row>
    <row r="55" spans="1:16" ht="15.75" thickBot="1" x14ac:dyDescent="0.3">
      <c r="A55" s="3"/>
      <c r="C55" s="11"/>
      <c r="D55" s="23"/>
      <c r="E55" s="38"/>
      <c r="H55" t="s">
        <v>23</v>
      </c>
      <c r="I55" s="43">
        <f>SUM(I48:I54)</f>
        <v>0</v>
      </c>
      <c r="O55" s="40">
        <f>O48+O49+O50+O51+O52+O53+O54</f>
        <v>0</v>
      </c>
    </row>
    <row r="56" spans="1:16" ht="15.75" thickBot="1" x14ac:dyDescent="0.3">
      <c r="C56" s="14"/>
      <c r="I56" s="72"/>
      <c r="J56" s="69"/>
      <c r="M56" t="s">
        <v>9</v>
      </c>
      <c r="O56" s="78" t="e">
        <f>O55/I55</f>
        <v>#DIV/0!</v>
      </c>
    </row>
    <row r="57" spans="1:16" x14ac:dyDescent="0.25">
      <c r="D57" s="14"/>
      <c r="I57" s="69"/>
      <c r="J57" s="69"/>
    </row>
    <row r="58" spans="1:16" x14ac:dyDescent="0.25">
      <c r="A58" s="5"/>
      <c r="B58" s="4" t="s">
        <v>48</v>
      </c>
      <c r="C58" s="4" t="s">
        <v>42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5">
      <c r="D59" s="3"/>
      <c r="E59" s="3"/>
      <c r="F59" s="3"/>
      <c r="G59" s="3"/>
      <c r="H59" s="3"/>
      <c r="I59" s="3"/>
    </row>
    <row r="60" spans="1:16" x14ac:dyDescent="0.25">
      <c r="C60" s="75" t="s">
        <v>44</v>
      </c>
      <c r="D60" s="79"/>
      <c r="E60" s="21"/>
      <c r="F60" s="46"/>
      <c r="G60" s="47"/>
      <c r="I60" s="46"/>
      <c r="J60" s="48"/>
    </row>
    <row r="61" spans="1:16" x14ac:dyDescent="0.25">
      <c r="C61" s="46" t="s">
        <v>45</v>
      </c>
      <c r="D61" s="21">
        <v>10</v>
      </c>
      <c r="E61" s="21"/>
      <c r="G61" s="46"/>
      <c r="J61" s="49"/>
      <c r="L61" s="50"/>
    </row>
    <row r="62" spans="1:16" x14ac:dyDescent="0.25">
      <c r="C62" s="46" t="s">
        <v>46</v>
      </c>
      <c r="D62" s="46">
        <v>48</v>
      </c>
      <c r="E62" s="21"/>
      <c r="G62" s="46"/>
      <c r="J62" s="49"/>
      <c r="L62" s="51"/>
    </row>
    <row r="63" spans="1:16" ht="15.75" thickBot="1" x14ac:dyDescent="0.3">
      <c r="C63" s="74"/>
      <c r="D63" s="46"/>
      <c r="E63" s="21"/>
      <c r="F63" s="47"/>
      <c r="H63" s="46"/>
      <c r="I63" s="52"/>
      <c r="J63" s="49"/>
      <c r="L63" s="51"/>
    </row>
    <row r="64" spans="1:16" ht="15.75" thickBot="1" x14ac:dyDescent="0.3">
      <c r="C64" s="80" t="s">
        <v>43</v>
      </c>
      <c r="D64" s="76">
        <f>D60*D61*D62</f>
        <v>0</v>
      </c>
      <c r="E64" s="46"/>
      <c r="I64" s="53"/>
      <c r="J64" s="49"/>
      <c r="L64" s="51"/>
    </row>
    <row r="65" spans="2:12" x14ac:dyDescent="0.25">
      <c r="B65" s="3"/>
      <c r="C65" s="45"/>
      <c r="D65" s="45"/>
      <c r="E65" s="54"/>
      <c r="F65" s="36"/>
      <c r="I65" s="53"/>
      <c r="J65" s="49"/>
      <c r="L65" s="51"/>
    </row>
    <row r="66" spans="2:12" x14ac:dyDescent="0.25">
      <c r="D66" s="77"/>
      <c r="E66" s="55"/>
      <c r="I66" s="53"/>
      <c r="J66" s="49"/>
      <c r="L66" s="51"/>
    </row>
    <row r="67" spans="2:12" x14ac:dyDescent="0.25">
      <c r="C67" s="46"/>
      <c r="D67" s="56"/>
      <c r="I67" s="53"/>
      <c r="J67" s="48"/>
      <c r="L67" s="51"/>
    </row>
    <row r="68" spans="2:12" x14ac:dyDescent="0.25">
      <c r="B68" s="57"/>
      <c r="C68" s="47"/>
      <c r="D68" s="58"/>
      <c r="I68" s="59"/>
      <c r="J68" s="60"/>
      <c r="L68" s="51"/>
    </row>
    <row r="69" spans="2:12" x14ac:dyDescent="0.25">
      <c r="L69" s="50"/>
    </row>
    <row r="70" spans="2:12" x14ac:dyDescent="0.25">
      <c r="L70" s="50"/>
    </row>
    <row r="72" spans="2:12" x14ac:dyDescent="0.25">
      <c r="L72" s="50"/>
    </row>
    <row r="73" spans="2:12" x14ac:dyDescent="0.25">
      <c r="L73" s="50"/>
    </row>
    <row r="75" spans="2:12" x14ac:dyDescent="0.25">
      <c r="L75" s="50"/>
    </row>
    <row r="76" spans="2:12" x14ac:dyDescent="0.25">
      <c r="L76" s="50"/>
    </row>
    <row r="78" spans="2:12" x14ac:dyDescent="0.25">
      <c r="L78" s="50"/>
    </row>
    <row r="79" spans="2:12" x14ac:dyDescent="0.25">
      <c r="L79" s="50"/>
    </row>
    <row r="81" spans="12:12" x14ac:dyDescent="0.25">
      <c r="L81" s="50"/>
    </row>
  </sheetData>
  <mergeCells count="3">
    <mergeCell ref="J8:K8"/>
    <mergeCell ref="J27:K27"/>
    <mergeCell ref="J45:K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Maarschalkerweerd, Annelies</dc:creator>
  <cp:lastModifiedBy>Maarschalkerweerd, Annelies</cp:lastModifiedBy>
  <dcterms:created xsi:type="dcterms:W3CDTF">2021-07-30T13:15:20Z</dcterms:created>
  <dcterms:modified xsi:type="dcterms:W3CDTF">2021-10-08T13:16:06Z</dcterms:modified>
</cp:coreProperties>
</file>